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59" i="2" l="1"/>
  <c r="B59" i="2"/>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<sst xmlns="http://schemas.openxmlformats.org/spreadsheetml/2006/main" count="335" uniqueCount="207">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</sst>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applyNumberFormat="1"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opLeftCell="A43" zoomScale="85" zoomScaleNormal="85" workbookViewId="0">
      <selection activeCell="D65" sqref="D65"/>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35" t="s">
        <v>181</v>
      </c>
      <c r="B1" s="136"/>
      <c r="C1" s="136"/>
      <c r="D1" s="136"/>
      <c r="E1" s="137"/>
    </row>
    <row r="2" spans="1:5" ht="14.25" customHeight="1" thickBot="1" x14ac:dyDescent="0.3">
      <c r="A2" s="1"/>
      <c r="B2" s="2"/>
      <c r="C2" s="2"/>
      <c r="D2" s="96" t="s">
        <v>182</v>
      </c>
      <c r="E2" s="95" t="s">
        <v>204</v>
      </c>
    </row>
    <row r="3" spans="1:5" ht="15" customHeight="1" x14ac:dyDescent="0.25">
      <c r="A3" s="138" t="s">
        <v>183</v>
      </c>
      <c r="B3" s="140" t="s">
        <v>203</v>
      </c>
      <c r="C3" s="142" t="str">
        <f>"Reporting Week: "&amp;WEEKNUM(E4,1)</f>
        <v>Reporting Week: 25</v>
      </c>
      <c r="D3" s="3" t="s">
        <v>0</v>
      </c>
      <c r="E3" s="4">
        <v>45095</v>
      </c>
    </row>
    <row r="4" spans="1:5" ht="15.75" thickBot="1" x14ac:dyDescent="0.3">
      <c r="A4" s="139"/>
      <c r="B4" s="141"/>
      <c r="C4" s="143"/>
      <c r="D4" s="5" t="s">
        <v>1</v>
      </c>
      <c r="E4" s="6">
        <f>E3+6</f>
        <v>45101</v>
      </c>
    </row>
    <row r="5" spans="1:5" ht="51" customHeight="1" thickBot="1" x14ac:dyDescent="0.3">
      <c r="A5" s="123" t="s">
        <v>133</v>
      </c>
      <c r="B5" s="144"/>
      <c r="C5" s="7"/>
      <c r="D5" s="8"/>
    </row>
    <row r="6" spans="1:5" ht="15.75" customHeight="1" x14ac:dyDescent="0.25">
      <c r="A6" s="9" t="s">
        <v>2</v>
      </c>
      <c r="B6" s="114">
        <v>29.35</v>
      </c>
      <c r="C6" s="10"/>
      <c r="D6" s="10"/>
    </row>
    <row r="7" spans="1:5" x14ac:dyDescent="0.25">
      <c r="A7" s="11" t="s">
        <v>3</v>
      </c>
      <c r="B7" s="115">
        <v>23.79</v>
      </c>
      <c r="C7" s="10"/>
      <c r="D7" s="10"/>
    </row>
    <row r="8" spans="1:5" x14ac:dyDescent="0.25">
      <c r="A8" s="11" t="s">
        <v>4</v>
      </c>
      <c r="B8" s="115">
        <v>19.37</v>
      </c>
      <c r="C8" s="10"/>
      <c r="D8" s="10"/>
    </row>
    <row r="9" spans="1:5" x14ac:dyDescent="0.25">
      <c r="A9" s="11" t="s">
        <v>5</v>
      </c>
      <c r="B9" s="115">
        <v>25.48</v>
      </c>
      <c r="C9" s="10"/>
      <c r="D9" s="10"/>
    </row>
    <row r="10" spans="1:5" x14ac:dyDescent="0.25">
      <c r="A10" s="11" t="s">
        <v>6</v>
      </c>
      <c r="B10" s="115">
        <v>16.97</v>
      </c>
      <c r="C10" s="10"/>
      <c r="D10" s="10"/>
    </row>
    <row r="11" spans="1:5" x14ac:dyDescent="0.25">
      <c r="A11" s="11" t="s">
        <v>7</v>
      </c>
      <c r="B11" s="115">
        <v>21.6</v>
      </c>
      <c r="C11" s="10"/>
      <c r="D11" s="10"/>
    </row>
    <row r="12" spans="1:5" x14ac:dyDescent="0.25">
      <c r="A12" s="11" t="s">
        <v>8</v>
      </c>
      <c r="B12" s="115">
        <v>20.23</v>
      </c>
      <c r="C12" s="10"/>
      <c r="D12" s="10"/>
    </row>
    <row r="13" spans="1:5" x14ac:dyDescent="0.25">
      <c r="A13" s="11" t="s">
        <v>9</v>
      </c>
      <c r="B13" s="116">
        <v>21.7</v>
      </c>
      <c r="C13" s="10"/>
      <c r="D13" s="10"/>
    </row>
    <row r="14" spans="1:5" ht="30" customHeight="1" thickBot="1" x14ac:dyDescent="0.3">
      <c r="B14" s="12"/>
    </row>
    <row r="15" spans="1:5" ht="78" customHeight="1" thickBot="1" x14ac:dyDescent="0.3">
      <c r="A15" s="130" t="s">
        <v>173</v>
      </c>
      <c r="B15" s="131"/>
      <c r="C15" s="15"/>
      <c r="D15" s="16"/>
    </row>
    <row r="16" spans="1:5" ht="30" customHeight="1" thickBot="1" x14ac:dyDescent="0.3">
      <c r="A16" s="53" t="s">
        <v>179</v>
      </c>
      <c r="B16" s="45" t="s">
        <v>202</v>
      </c>
      <c r="C16" s="15"/>
      <c r="D16" s="16"/>
    </row>
    <row r="17" spans="1:10" x14ac:dyDescent="0.25">
      <c r="A17" s="99" t="s">
        <v>184</v>
      </c>
      <c r="B17" s="112">
        <v>16.2013377679231</v>
      </c>
      <c r="C17" s="17"/>
      <c r="D17" s="17"/>
    </row>
    <row r="18" spans="1:10" x14ac:dyDescent="0.25">
      <c r="A18" s="18" t="s">
        <v>185</v>
      </c>
      <c r="B18" s="112">
        <v>25.352836935694</v>
      </c>
      <c r="C18" s="17"/>
      <c r="D18" s="17"/>
    </row>
    <row r="19" spans="1:10" x14ac:dyDescent="0.25">
      <c r="A19" s="18" t="s">
        <v>186</v>
      </c>
      <c r="B19" s="112">
        <v>25.7727114670381</v>
      </c>
      <c r="C19" s="17"/>
      <c r="D19" s="17"/>
    </row>
    <row r="20" spans="1:10" x14ac:dyDescent="0.25">
      <c r="A20" s="18" t="s">
        <v>187</v>
      </c>
      <c r="B20" s="112">
        <v>22.2450462222222</v>
      </c>
      <c r="C20" s="17"/>
      <c r="D20" s="17"/>
    </row>
    <row r="21" spans="1:10" x14ac:dyDescent="0.25">
      <c r="A21" s="18" t="s">
        <v>188</v>
      </c>
      <c r="B21" s="112">
        <v>29.5256730917502</v>
      </c>
      <c r="C21" s="17"/>
      <c r="D21" s="17"/>
    </row>
    <row r="22" spans="1:10" x14ac:dyDescent="0.25">
      <c r="A22" s="18" t="s">
        <v>189</v>
      </c>
      <c r="B22" s="112">
        <v>12.297026757369601</v>
      </c>
      <c r="C22" s="17"/>
      <c r="D22" s="17"/>
    </row>
    <row r="23" spans="1:10" x14ac:dyDescent="0.25">
      <c r="A23" s="18" t="s">
        <v>190</v>
      </c>
      <c r="B23" s="112">
        <v>27.2419215086646</v>
      </c>
      <c r="C23" s="17"/>
      <c r="D23" s="17"/>
    </row>
    <row r="24" spans="1:10" x14ac:dyDescent="0.25">
      <c r="A24" s="18" t="s">
        <v>191</v>
      </c>
      <c r="B24" s="112">
        <v>36.675579873467797</v>
      </c>
      <c r="C24" s="17"/>
      <c r="D24" s="17"/>
      <c r="I24" s="7"/>
      <c r="J24" s="7"/>
    </row>
    <row r="25" spans="1:10" x14ac:dyDescent="0.25">
      <c r="A25" s="18" t="s">
        <v>192</v>
      </c>
      <c r="B25" s="112">
        <v>15.8021860383944</v>
      </c>
      <c r="C25" s="17"/>
      <c r="D25" s="17"/>
      <c r="I25" s="7"/>
      <c r="J25" s="7"/>
    </row>
    <row r="26" spans="1:10" x14ac:dyDescent="0.25">
      <c r="A26" s="18" t="s">
        <v>193</v>
      </c>
      <c r="B26" s="112">
        <v>21.955512799957202</v>
      </c>
      <c r="C26" s="17"/>
      <c r="D26" s="17"/>
    </row>
    <row r="27" spans="1:10" x14ac:dyDescent="0.25">
      <c r="A27" s="18" t="s">
        <v>9</v>
      </c>
      <c r="B27" s="112">
        <v>22.805860487213501</v>
      </c>
      <c r="C27" s="17"/>
      <c r="D27" s="17"/>
    </row>
    <row r="28" spans="1:10" ht="30" customHeight="1" thickBot="1" x14ac:dyDescent="0.3">
      <c r="B28" s="93"/>
    </row>
    <row r="29" spans="1:10" ht="45" customHeight="1" thickBot="1" x14ac:dyDescent="0.3">
      <c r="A29" s="123" t="s">
        <v>134</v>
      </c>
      <c r="B29" s="125"/>
      <c r="C29" s="7"/>
      <c r="D29" s="8"/>
    </row>
    <row r="30" spans="1:10" x14ac:dyDescent="0.25">
      <c r="A30" s="19" t="s">
        <v>10</v>
      </c>
      <c r="B30" s="25">
        <v>1035</v>
      </c>
      <c r="C30" s="20"/>
      <c r="D30" s="20"/>
    </row>
    <row r="31" spans="1:10" x14ac:dyDescent="0.25">
      <c r="A31" s="21" t="s">
        <v>11</v>
      </c>
      <c r="B31" s="25">
        <v>13008</v>
      </c>
      <c r="C31" s="20"/>
      <c r="D31" s="20"/>
    </row>
    <row r="32" spans="1:10" x14ac:dyDescent="0.25">
      <c r="A32" s="21" t="s">
        <v>12</v>
      </c>
      <c r="B32" s="25">
        <v>1875</v>
      </c>
      <c r="C32" s="20"/>
      <c r="D32" s="20"/>
    </row>
    <row r="33" spans="1:9" x14ac:dyDescent="0.25">
      <c r="A33" s="21" t="s">
        <v>2</v>
      </c>
      <c r="B33" s="25">
        <v>768</v>
      </c>
      <c r="C33" s="20"/>
      <c r="D33" s="20"/>
    </row>
    <row r="34" spans="1:9" x14ac:dyDescent="0.25">
      <c r="A34" s="21" t="s">
        <v>13</v>
      </c>
      <c r="B34" s="25">
        <v>836</v>
      </c>
      <c r="C34" s="20"/>
      <c r="D34" s="20"/>
    </row>
    <row r="35" spans="1:9" x14ac:dyDescent="0.25">
      <c r="A35" s="21" t="s">
        <v>14</v>
      </c>
      <c r="B35" s="25">
        <v>252</v>
      </c>
      <c r="C35" s="20"/>
      <c r="D35" s="20"/>
    </row>
    <row r="36" spans="1:9" x14ac:dyDescent="0.25">
      <c r="A36" s="21" t="s">
        <v>15</v>
      </c>
      <c r="B36" s="25">
        <v>6456</v>
      </c>
      <c r="C36" s="20"/>
      <c r="D36" s="20"/>
    </row>
    <row r="37" spans="1:9" x14ac:dyDescent="0.25">
      <c r="A37" s="21" t="s">
        <v>16</v>
      </c>
      <c r="B37" s="25">
        <v>972</v>
      </c>
      <c r="C37" s="20"/>
      <c r="D37" s="20"/>
    </row>
    <row r="38" spans="1:9" x14ac:dyDescent="0.25">
      <c r="A38" s="21" t="s">
        <v>17</v>
      </c>
      <c r="B38" s="113">
        <f>SUM(B30:B37)</f>
        <v>25202</v>
      </c>
      <c r="C38" s="20"/>
      <c r="D38" s="20"/>
    </row>
    <row r="39" spans="1:9" ht="30" customHeight="1" thickBot="1" x14ac:dyDescent="0.3"/>
    <row r="40" spans="1:9" ht="44.25" customHeight="1" thickBot="1" x14ac:dyDescent="0.3">
      <c r="A40" s="123" t="s">
        <v>18</v>
      </c>
      <c r="B40" s="125"/>
      <c r="C40" s="13"/>
      <c r="D40" s="14"/>
    </row>
    <row r="41" spans="1:9" x14ac:dyDescent="0.25">
      <c r="A41" s="19" t="s">
        <v>3</v>
      </c>
      <c r="B41" s="117">
        <v>26.2</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38.6</v>
      </c>
      <c r="C45" s="17"/>
      <c r="D45" s="17"/>
    </row>
    <row r="46" spans="1:9" x14ac:dyDescent="0.25">
      <c r="A46" s="21" t="s">
        <v>24</v>
      </c>
      <c r="B46" s="117">
        <v>20.7</v>
      </c>
      <c r="C46" s="17"/>
      <c r="D46" s="17"/>
    </row>
    <row r="47" spans="1:9" ht="30.75" customHeight="1" thickBot="1" x14ac:dyDescent="0.3">
      <c r="B47" s="39"/>
      <c r="I47" s="119"/>
    </row>
    <row r="48" spans="1:9" ht="57" customHeight="1" thickBot="1" x14ac:dyDescent="0.3">
      <c r="A48" s="132" t="s">
        <v>135</v>
      </c>
      <c r="B48" s="133"/>
      <c r="C48" s="133"/>
      <c r="D48" s="133"/>
      <c r="E48" s="134"/>
    </row>
    <row r="49" spans="1:5" ht="15.75" thickBot="1" x14ac:dyDescent="0.3">
      <c r="A49" s="128" t="s">
        <v>25</v>
      </c>
      <c r="B49" s="123" t="s">
        <v>26</v>
      </c>
      <c r="C49" s="124"/>
      <c r="D49" s="125"/>
      <c r="E49" s="126" t="s">
        <v>17</v>
      </c>
    </row>
    <row r="50" spans="1:5" ht="15.75" thickBot="1" x14ac:dyDescent="0.3">
      <c r="A50" s="129"/>
      <c r="B50" s="22" t="s">
        <v>27</v>
      </c>
      <c r="C50" s="22" t="s">
        <v>28</v>
      </c>
      <c r="D50" s="100" t="s">
        <v>16</v>
      </c>
      <c r="E50" s="127"/>
    </row>
    <row r="51" spans="1:5" x14ac:dyDescent="0.25">
      <c r="A51" s="9" t="s">
        <v>2</v>
      </c>
      <c r="B51" s="23">
        <v>0</v>
      </c>
      <c r="C51" s="23">
        <v>0</v>
      </c>
      <c r="D51" s="23">
        <f>E51-(B51+C51)</f>
        <v>2</v>
      </c>
      <c r="E51" s="24">
        <v>2</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0</v>
      </c>
      <c r="E56" s="24">
        <v>0</v>
      </c>
    </row>
    <row r="57" spans="1:5" x14ac:dyDescent="0.25">
      <c r="A57" s="11" t="s">
        <v>29</v>
      </c>
      <c r="B57" s="25">
        <v>0</v>
      </c>
      <c r="C57" s="25">
        <v>0</v>
      </c>
      <c r="D57" s="23">
        <f t="shared" si="0"/>
        <v>0</v>
      </c>
      <c r="E57" s="24">
        <v>0</v>
      </c>
    </row>
    <row r="58" spans="1:5" x14ac:dyDescent="0.25">
      <c r="A58" s="11" t="s">
        <v>8</v>
      </c>
      <c r="B58" s="25">
        <v>0</v>
      </c>
      <c r="C58" s="25">
        <v>1</v>
      </c>
      <c r="D58" s="23">
        <f>E58-(B58+C58)</f>
        <v>7</v>
      </c>
      <c r="E58" s="24">
        <v>8</v>
      </c>
    </row>
    <row r="59" spans="1:5" x14ac:dyDescent="0.25">
      <c r="A59" s="11" t="s">
        <v>17</v>
      </c>
      <c r="B59" s="26">
        <f>SUM(B51:B58)</f>
        <v>0</v>
      </c>
      <c r="C59" s="26">
        <f>SUM(C51:C58)</f>
        <v>1</v>
      </c>
      <c r="D59" s="26">
        <f>SUM(D51:D58)</f>
        <v>10</v>
      </c>
      <c r="E59" s="26">
        <v>11</v>
      </c>
    </row>
    <row r="60" spans="1:5" ht="30" customHeight="1" thickBot="1" x14ac:dyDescent="0.3">
      <c r="C60" s="13"/>
    </row>
    <row r="61" spans="1:5" ht="36" customHeight="1" thickBot="1" x14ac:dyDescent="0.3">
      <c r="A61" s="123" t="s">
        <v>136</v>
      </c>
      <c r="B61" s="124"/>
      <c r="C61" s="125"/>
    </row>
    <row r="62" spans="1:5" x14ac:dyDescent="0.25">
      <c r="A62" s="101"/>
      <c r="B62" s="102" t="s">
        <v>30</v>
      </c>
      <c r="C62" s="103" t="s">
        <v>31</v>
      </c>
    </row>
    <row r="63" spans="1:5" x14ac:dyDescent="0.25">
      <c r="A63" s="21" t="s">
        <v>2</v>
      </c>
      <c r="B63" s="120">
        <v>8</v>
      </c>
      <c r="C63" s="120">
        <v>3</v>
      </c>
    </row>
    <row r="64" spans="1:5" x14ac:dyDescent="0.25">
      <c r="A64" s="21" t="s">
        <v>19</v>
      </c>
      <c r="B64" s="120">
        <v>68</v>
      </c>
      <c r="C64" s="120">
        <v>51</v>
      </c>
    </row>
    <row r="65" spans="1:3" x14ac:dyDescent="0.25">
      <c r="A65" s="21" t="s">
        <v>20</v>
      </c>
      <c r="B65" s="120">
        <v>1</v>
      </c>
      <c r="C65" s="120">
        <v>4</v>
      </c>
    </row>
    <row r="66" spans="1:3" x14ac:dyDescent="0.25">
      <c r="A66" s="21" t="s">
        <v>22</v>
      </c>
      <c r="B66" s="120">
        <v>7</v>
      </c>
      <c r="C66" s="120">
        <v>13</v>
      </c>
    </row>
    <row r="67" spans="1:3" x14ac:dyDescent="0.25">
      <c r="A67" s="21" t="s">
        <v>21</v>
      </c>
      <c r="B67" s="121">
        <v>19</v>
      </c>
      <c r="C67" s="121" t="s">
        <v>206</v>
      </c>
    </row>
    <row r="68" spans="1:3" x14ac:dyDescent="0.25">
      <c r="A68" s="21" t="s">
        <v>23</v>
      </c>
      <c r="B68" s="120">
        <v>7</v>
      </c>
      <c r="C68" s="120">
        <v>13</v>
      </c>
    </row>
    <row r="69" spans="1:3" x14ac:dyDescent="0.25">
      <c r="A69" s="21" t="s">
        <v>32</v>
      </c>
      <c r="B69" s="120">
        <v>17</v>
      </c>
      <c r="C69" s="120">
        <v>24</v>
      </c>
    </row>
    <row r="70" spans="1:3" ht="60.75" customHeight="1" x14ac:dyDescent="0.25">
      <c r="A70" s="11" t="s">
        <v>180</v>
      </c>
      <c r="B70" s="120">
        <v>13</v>
      </c>
      <c r="C70" s="121">
        <v>10</v>
      </c>
    </row>
    <row r="71" spans="1:3" x14ac:dyDescent="0.25">
      <c r="A71" s="21" t="s">
        <v>33</v>
      </c>
      <c r="B71" s="120">
        <f>98+343</f>
        <v>441</v>
      </c>
      <c r="C71" s="120">
        <f>136+405</f>
        <v>541</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2" zoomScale="70" zoomScaleNormal="70" workbookViewId="0">
      <selection activeCell="C33" sqref="C33"/>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6" t="s">
        <v>181</v>
      </c>
      <c r="B1" s="147"/>
      <c r="C1" s="147"/>
      <c r="D1" s="147"/>
      <c r="E1" s="148"/>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38" t="str">
        <f>'Rail Service (Item Nos. 1-6)'!A3</f>
        <v>Railroad: CPRS</v>
      </c>
      <c r="B3" s="149" t="str">
        <f>'Rail Service (Item Nos. 1-6)'!B3:B4</f>
        <v>Year: 2023</v>
      </c>
      <c r="C3" s="149" t="str">
        <f>'Rail Service (Item Nos. 1-6)'!C3:C4</f>
        <v>Reporting Week: 25</v>
      </c>
      <c r="D3" s="28" t="s">
        <v>0</v>
      </c>
      <c r="E3" s="4">
        <f>'Rail Service (Item Nos. 1-6)'!E3</f>
        <v>45095</v>
      </c>
      <c r="F3" s="13"/>
      <c r="G3" s="15"/>
      <c r="H3" s="15"/>
      <c r="I3" s="13"/>
      <c r="K3" s="29"/>
    </row>
    <row r="4" spans="1:11" ht="15.75" thickBot="1" x14ac:dyDescent="0.3">
      <c r="A4" s="139"/>
      <c r="B4" s="150"/>
      <c r="C4" s="150"/>
      <c r="D4" s="30" t="s">
        <v>1</v>
      </c>
      <c r="E4" s="6">
        <f>E3+6</f>
        <v>45101</v>
      </c>
      <c r="F4" s="13"/>
      <c r="G4" s="15"/>
      <c r="H4" s="15"/>
      <c r="I4" s="13"/>
      <c r="K4" s="29"/>
    </row>
    <row r="5" spans="1:11" ht="15.75" thickBot="1" x14ac:dyDescent="0.3">
      <c r="A5" s="14"/>
      <c r="B5" s="14"/>
    </row>
    <row r="6" spans="1:11" ht="125.25" customHeight="1" thickBot="1" x14ac:dyDescent="0.3">
      <c r="A6" s="151" t="s">
        <v>34</v>
      </c>
      <c r="B6" s="152"/>
      <c r="C6" s="152"/>
      <c r="D6" s="153"/>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8</v>
      </c>
      <c r="C18" s="32">
        <v>0</v>
      </c>
      <c r="D18" s="32">
        <v>8</v>
      </c>
    </row>
    <row r="19" spans="1:4" x14ac:dyDescent="0.25">
      <c r="A19" s="34" t="s">
        <v>49</v>
      </c>
      <c r="B19" s="32">
        <v>3</v>
      </c>
      <c r="C19" s="32">
        <v>0</v>
      </c>
      <c r="D19" s="32">
        <v>3</v>
      </c>
    </row>
    <row r="20" spans="1:4" x14ac:dyDescent="0.25">
      <c r="A20" s="34" t="s">
        <v>50</v>
      </c>
      <c r="B20" s="32">
        <v>1</v>
      </c>
      <c r="C20" s="32">
        <v>0</v>
      </c>
      <c r="D20" s="32">
        <v>1</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0</v>
      </c>
      <c r="C27" s="32">
        <v>0</v>
      </c>
      <c r="D27" s="32">
        <v>0</v>
      </c>
    </row>
    <row r="28" spans="1:4" x14ac:dyDescent="0.25">
      <c r="A28" s="34" t="s">
        <v>58</v>
      </c>
      <c r="B28" s="32">
        <v>0</v>
      </c>
      <c r="C28" s="32">
        <v>0</v>
      </c>
      <c r="D28" s="32">
        <v>0</v>
      </c>
    </row>
    <row r="29" spans="1:4" x14ac:dyDescent="0.25">
      <c r="A29" s="34" t="s">
        <v>59</v>
      </c>
      <c r="B29" s="32">
        <v>565</v>
      </c>
      <c r="C29" s="32">
        <v>215</v>
      </c>
      <c r="D29" s="32">
        <v>350</v>
      </c>
    </row>
    <row r="30" spans="1:4" x14ac:dyDescent="0.25">
      <c r="A30" s="34" t="s">
        <v>60</v>
      </c>
      <c r="B30" s="32">
        <v>0</v>
      </c>
      <c r="C30" s="32">
        <v>0</v>
      </c>
      <c r="D30" s="32">
        <v>0</v>
      </c>
    </row>
    <row r="31" spans="1:4" x14ac:dyDescent="0.25">
      <c r="A31" s="34" t="s">
        <v>61</v>
      </c>
      <c r="B31" s="32">
        <v>0</v>
      </c>
      <c r="C31" s="32">
        <v>0</v>
      </c>
      <c r="D31" s="32">
        <v>0</v>
      </c>
    </row>
    <row r="32" spans="1:4" x14ac:dyDescent="0.25">
      <c r="A32" s="34" t="s">
        <v>62</v>
      </c>
      <c r="B32" s="32">
        <v>5</v>
      </c>
      <c r="C32" s="32">
        <v>0</v>
      </c>
      <c r="D32" s="32">
        <v>5</v>
      </c>
    </row>
    <row r="33" spans="1:4" x14ac:dyDescent="0.25">
      <c r="A33" s="34" t="s">
        <v>63</v>
      </c>
      <c r="B33" s="32">
        <v>0</v>
      </c>
      <c r="C33" s="32">
        <v>0</v>
      </c>
      <c r="D33" s="32">
        <v>0</v>
      </c>
    </row>
    <row r="34" spans="1:4" x14ac:dyDescent="0.25">
      <c r="A34" s="34" t="s">
        <v>64</v>
      </c>
      <c r="B34" s="32">
        <v>369</v>
      </c>
      <c r="C34" s="32">
        <v>0</v>
      </c>
      <c r="D34" s="32">
        <v>369</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139</v>
      </c>
      <c r="C54" s="32">
        <v>109</v>
      </c>
      <c r="D54" s="32">
        <v>30</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1090</v>
      </c>
      <c r="C57" s="32">
        <f>SUM(C9:C56)</f>
        <v>324</v>
      </c>
      <c r="D57" s="32">
        <f>SUM(D9:D56)</f>
        <v>766</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5"/>
      <c r="D87" s="145"/>
      <c r="E87" s="145"/>
      <c r="F87" s="145"/>
      <c r="G87" s="145"/>
      <c r="H87" s="145"/>
      <c r="I87" s="145"/>
      <c r="J87" s="145"/>
      <c r="K87" s="145"/>
      <c r="L87" s="145"/>
      <c r="M87" s="145"/>
      <c r="N87" s="145"/>
      <c r="O87" s="145"/>
      <c r="P87" s="145"/>
      <c r="Q87" s="145"/>
      <c r="R87" s="145"/>
      <c r="S87" s="145"/>
    </row>
    <row r="88" spans="1:19" x14ac:dyDescent="0.25">
      <c r="C88" s="145"/>
      <c r="D88" s="145"/>
      <c r="E88" s="145"/>
      <c r="F88" s="145"/>
      <c r="G88" s="145"/>
      <c r="H88" s="145"/>
      <c r="I88" s="145"/>
      <c r="J88" s="145"/>
      <c r="K88" s="145"/>
      <c r="L88" s="145"/>
      <c r="M88" s="145"/>
      <c r="N88" s="145"/>
      <c r="O88" s="145"/>
      <c r="P88" s="145"/>
      <c r="Q88" s="145"/>
      <c r="R88" s="145"/>
      <c r="S88" s="145"/>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5"/>
      <c r="D116" s="145"/>
      <c r="E116" s="145"/>
      <c r="F116" s="145"/>
      <c r="G116" s="145"/>
      <c r="H116" s="145"/>
      <c r="I116" s="145"/>
      <c r="J116" s="145"/>
      <c r="K116" s="145"/>
      <c r="L116" s="145"/>
      <c r="M116" s="145"/>
      <c r="N116" s="145"/>
      <c r="O116" s="145"/>
      <c r="P116" s="145"/>
      <c r="Q116" s="145"/>
      <c r="R116" s="145"/>
      <c r="S116" s="145"/>
    </row>
    <row r="117" spans="1:19" x14ac:dyDescent="0.25">
      <c r="C117" s="145"/>
      <c r="D117" s="145"/>
      <c r="E117" s="145"/>
      <c r="F117" s="145"/>
      <c r="G117" s="145"/>
      <c r="H117" s="145"/>
      <c r="I117" s="145"/>
      <c r="J117" s="145"/>
      <c r="K117" s="145"/>
      <c r="L117" s="145"/>
      <c r="M117" s="145"/>
      <c r="N117" s="145"/>
      <c r="O117" s="145"/>
      <c r="P117" s="145"/>
      <c r="Q117" s="145"/>
      <c r="R117" s="145"/>
      <c r="S117" s="145"/>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topLeftCell="A9" zoomScale="70" zoomScaleNormal="70" workbookViewId="0">
      <selection activeCell="B10" sqref="B10:E57"/>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6" t="s">
        <v>181</v>
      </c>
      <c r="B1" s="147"/>
      <c r="C1" s="147"/>
      <c r="D1" s="147"/>
      <c r="E1" s="148"/>
      <c r="F1" s="40"/>
      <c r="G1" s="41"/>
      <c r="H1" s="41"/>
      <c r="I1" s="41"/>
      <c r="J1" s="41"/>
    </row>
    <row r="2" spans="1:10" ht="18" customHeight="1" thickBot="1" x14ac:dyDescent="0.3">
      <c r="D2" s="97" t="s">
        <v>182</v>
      </c>
      <c r="E2" s="95" t="str">
        <f>'Rail Service (Item Nos. 1-6)'!E2</f>
        <v>Expiration Date: 12/31/2023</v>
      </c>
    </row>
    <row r="3" spans="1:10" x14ac:dyDescent="0.25">
      <c r="A3" s="138" t="str">
        <f>'Rail Service (Item Nos. 1-6)'!A3</f>
        <v>Railroad: CPRS</v>
      </c>
      <c r="B3" s="140" t="str">
        <f>'Rail Service (Item Nos. 1-6)'!B3:B4</f>
        <v>Year: 2023</v>
      </c>
      <c r="C3" s="142" t="str">
        <f>'Rail Service (Item Nos. 1-6)'!C3:C4</f>
        <v>Reporting Week: 25</v>
      </c>
      <c r="D3" s="4">
        <f>'Rail Service (Item Nos. 1-6)'!E3</f>
        <v>45095</v>
      </c>
      <c r="F3" s="15"/>
      <c r="G3" s="15"/>
      <c r="H3" s="13"/>
      <c r="J3" s="29"/>
    </row>
    <row r="4" spans="1:10" ht="15.75" thickBot="1" x14ac:dyDescent="0.3">
      <c r="A4" s="139"/>
      <c r="B4" s="141"/>
      <c r="C4" s="143"/>
      <c r="D4" s="6">
        <f>'Rail Service (Item Nos. 1-6)'!E4</f>
        <v>45101</v>
      </c>
      <c r="F4" s="15"/>
      <c r="G4" s="15"/>
      <c r="H4" s="13"/>
      <c r="J4" s="29"/>
    </row>
    <row r="5" spans="1:10" ht="15.75" thickBot="1" x14ac:dyDescent="0.3"/>
    <row r="6" spans="1:10" ht="48.75" customHeight="1" thickBot="1" x14ac:dyDescent="0.3">
      <c r="A6" s="151" t="s">
        <v>175</v>
      </c>
      <c r="B6" s="152"/>
      <c r="C6" s="152"/>
      <c r="D6" s="152"/>
      <c r="E6" s="154"/>
    </row>
    <row r="7" spans="1:10" ht="15.75" thickBot="1" x14ac:dyDescent="0.3"/>
    <row r="8" spans="1:10" ht="60.75" customHeight="1" thickBot="1" x14ac:dyDescent="0.3">
      <c r="A8" s="42" t="s">
        <v>35</v>
      </c>
      <c r="B8" s="22" t="s">
        <v>87</v>
      </c>
      <c r="C8" s="22" t="s">
        <v>88</v>
      </c>
      <c r="D8" s="124" t="s">
        <v>171</v>
      </c>
      <c r="E8" s="125"/>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113</v>
      </c>
      <c r="C30" s="47">
        <v>406</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v>55</v>
      </c>
      <c r="D33" s="47"/>
      <c r="E33" s="47"/>
    </row>
    <row r="34" spans="1:6" x14ac:dyDescent="0.25">
      <c r="A34" s="48" t="s">
        <v>63</v>
      </c>
      <c r="B34" s="47"/>
      <c r="C34" s="47"/>
      <c r="D34" s="47"/>
      <c r="E34" s="47"/>
    </row>
    <row r="35" spans="1:6" x14ac:dyDescent="0.25">
      <c r="A35" s="48" t="s">
        <v>64</v>
      </c>
      <c r="B35" s="47">
        <v>112</v>
      </c>
      <c r="C35" s="47">
        <v>269</v>
      </c>
      <c r="D35" s="47"/>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v>25</v>
      </c>
      <c r="C55" s="47">
        <v>134</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250</v>
      </c>
      <c r="C58" s="49">
        <f t="shared" ref="C58:E58" si="0">SUM(C10:C57)</f>
        <v>864</v>
      </c>
      <c r="D58" s="49">
        <f t="shared" si="0"/>
        <v>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5" zoomScaleNormal="85" workbookViewId="0">
      <selection activeCell="B31" sqref="B3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6" t="s">
        <v>181</v>
      </c>
      <c r="B1" s="155"/>
      <c r="C1" s="155"/>
      <c r="D1" s="155"/>
      <c r="E1" s="156"/>
      <c r="F1" s="40"/>
      <c r="G1" s="40"/>
      <c r="H1" s="40"/>
    </row>
    <row r="2" spans="1:8" ht="15.75" thickBot="1" x14ac:dyDescent="0.3">
      <c r="D2" s="98" t="s">
        <v>182</v>
      </c>
      <c r="E2" s="95" t="str">
        <f>'Rail Service (Item Nos. 1-6)'!E2</f>
        <v>Expiration Date: 12/31/2023</v>
      </c>
    </row>
    <row r="3" spans="1:8" x14ac:dyDescent="0.25">
      <c r="A3" s="138" t="str">
        <f>'Rail Service (Item Nos. 1-6)'!A3</f>
        <v>Railroad: CPRS</v>
      </c>
      <c r="B3" s="140" t="str">
        <f>'Rail Service (Item Nos. 1-6)'!B3:B4</f>
        <v>Year: 2023</v>
      </c>
      <c r="C3" s="149" t="str">
        <f>'Rail Service (Item Nos. 1-6)'!C3:C4</f>
        <v>Reporting Week: 25</v>
      </c>
      <c r="D3" s="51" t="s">
        <v>0</v>
      </c>
      <c r="E3" s="4">
        <f>'Rail Service (Item Nos. 1-6)'!E3</f>
        <v>45095</v>
      </c>
      <c r="F3" s="13"/>
      <c r="H3" s="29"/>
    </row>
    <row r="4" spans="1:8" ht="15.75" thickBot="1" x14ac:dyDescent="0.3">
      <c r="A4" s="139"/>
      <c r="B4" s="160"/>
      <c r="C4" s="161"/>
      <c r="D4" s="52" t="s">
        <v>1</v>
      </c>
      <c r="E4" s="6">
        <f>E3+6</f>
        <v>45101</v>
      </c>
      <c r="F4" s="13"/>
      <c r="H4" s="29"/>
    </row>
    <row r="5" spans="1:8" x14ac:dyDescent="0.25">
      <c r="E5" s="7"/>
    </row>
    <row r="6" spans="1:8" ht="15.75" thickBot="1" x14ac:dyDescent="0.3"/>
    <row r="7" spans="1:8" ht="15.75" thickBot="1" x14ac:dyDescent="0.3">
      <c r="A7" s="157" t="s">
        <v>177</v>
      </c>
      <c r="B7" s="158"/>
      <c r="C7" s="159"/>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2" t="s">
        <v>178</v>
      </c>
      <c r="B16" s="163"/>
      <c r="C16" s="164"/>
    </row>
    <row r="17" spans="1:5" x14ac:dyDescent="0.25">
      <c r="A17" s="165"/>
      <c r="B17" s="166"/>
      <c r="C17" s="167"/>
    </row>
    <row r="18" spans="1:5" ht="15.75" thickBot="1" x14ac:dyDescent="0.3"/>
    <row r="19" spans="1:5" ht="51" customHeight="1" thickBot="1" x14ac:dyDescent="0.3">
      <c r="A19" s="157" t="s">
        <v>176</v>
      </c>
      <c r="B19" s="158"/>
      <c r="C19" s="159"/>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3.3</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2.6</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tabSelected="1" topLeftCell="A3" zoomScale="85" zoomScaleNormal="85" workbookViewId="0">
      <selection activeCell="D36" sqref="D36"/>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6" t="s">
        <v>181</v>
      </c>
      <c r="B1" s="147"/>
      <c r="C1" s="147"/>
      <c r="D1" s="147"/>
      <c r="E1" s="148"/>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38" t="str">
        <f>'Rail Service (Item Nos. 1-6)'!A3</f>
        <v>Railroad: CPRS</v>
      </c>
      <c r="B3" s="140" t="str">
        <f>'Rail Service (Item Nos. 1-6)'!B3:B4</f>
        <v>Year: 2023</v>
      </c>
      <c r="C3" s="142" t="str">
        <f>'Rail Service (Item Nos. 1-6)'!C3:C4</f>
        <v>Reporting Week: 25</v>
      </c>
      <c r="D3" s="63" t="s">
        <v>0</v>
      </c>
      <c r="E3" s="4">
        <f>'Rail Service (Item Nos. 1-6)'!E3</f>
        <v>45095</v>
      </c>
      <c r="F3" s="13"/>
      <c r="G3" s="13"/>
      <c r="I3" s="29"/>
    </row>
    <row r="4" spans="1:14" customFormat="1" ht="15.75" thickBot="1" x14ac:dyDescent="0.3">
      <c r="A4" s="139"/>
      <c r="B4" s="141"/>
      <c r="C4" s="143"/>
      <c r="D4" s="52" t="s">
        <v>1</v>
      </c>
      <c r="E4" s="6">
        <f>E3+6</f>
        <v>45101</v>
      </c>
      <c r="F4" s="13"/>
      <c r="G4" s="13"/>
      <c r="I4" s="29"/>
    </row>
    <row r="5" spans="1:14" customFormat="1" ht="15.75" thickBot="1" x14ac:dyDescent="0.3">
      <c r="E5" s="7"/>
      <c r="F5" s="7"/>
    </row>
    <row r="6" spans="1:14" customFormat="1" ht="47.25" customHeight="1" thickBot="1" x14ac:dyDescent="0.3">
      <c r="A6" s="123" t="s">
        <v>168</v>
      </c>
      <c r="B6" s="124"/>
      <c r="C6" s="124"/>
      <c r="D6" s="124"/>
      <c r="E6" s="125"/>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847</v>
      </c>
      <c r="E9" s="110">
        <v>679</v>
      </c>
    </row>
    <row r="10" spans="1:14" x14ac:dyDescent="0.2">
      <c r="A10" s="69" t="s">
        <v>195</v>
      </c>
      <c r="B10" s="69" t="s">
        <v>20</v>
      </c>
      <c r="C10" s="69" t="s">
        <v>149</v>
      </c>
      <c r="D10" s="122">
        <v>50</v>
      </c>
      <c r="E10" s="110">
        <v>1205</v>
      </c>
    </row>
    <row r="11" spans="1:14" x14ac:dyDescent="0.2">
      <c r="A11" s="69" t="s">
        <v>195</v>
      </c>
      <c r="B11" s="69" t="s">
        <v>105</v>
      </c>
      <c r="C11" s="68" t="s">
        <v>110</v>
      </c>
      <c r="D11" s="109" t="s">
        <v>206</v>
      </c>
      <c r="E11" s="110">
        <v>2</v>
      </c>
    </row>
    <row r="12" spans="1:14" x14ac:dyDescent="0.2">
      <c r="A12" s="69" t="s">
        <v>195</v>
      </c>
      <c r="B12" s="69" t="s">
        <v>107</v>
      </c>
      <c r="C12" s="69" t="s">
        <v>150</v>
      </c>
      <c r="D12" s="110">
        <v>1665</v>
      </c>
      <c r="E12" s="110">
        <v>44</v>
      </c>
    </row>
    <row r="13" spans="1:14" x14ac:dyDescent="0.2">
      <c r="A13" s="69" t="s">
        <v>195</v>
      </c>
      <c r="B13" s="69" t="s">
        <v>140</v>
      </c>
      <c r="C13" s="68" t="s">
        <v>151</v>
      </c>
      <c r="D13" s="110">
        <v>20</v>
      </c>
      <c r="E13" s="110">
        <v>36</v>
      </c>
    </row>
    <row r="14" spans="1:14" x14ac:dyDescent="0.2">
      <c r="A14" s="69" t="s">
        <v>195</v>
      </c>
      <c r="B14" s="69" t="s">
        <v>141</v>
      </c>
      <c r="C14" s="69" t="s">
        <v>152</v>
      </c>
      <c r="D14" s="110">
        <v>214</v>
      </c>
      <c r="E14" s="110">
        <v>158</v>
      </c>
    </row>
    <row r="15" spans="1:14" x14ac:dyDescent="0.2">
      <c r="A15" s="69" t="s">
        <v>195</v>
      </c>
      <c r="B15" s="69" t="s">
        <v>100</v>
      </c>
      <c r="C15" s="68" t="s">
        <v>153</v>
      </c>
      <c r="D15" s="110">
        <v>484</v>
      </c>
      <c r="E15" s="110">
        <v>224</v>
      </c>
    </row>
    <row r="16" spans="1:14" x14ac:dyDescent="0.2">
      <c r="A16" s="69" t="s">
        <v>195</v>
      </c>
      <c r="B16" s="69" t="s">
        <v>19</v>
      </c>
      <c r="C16" s="69" t="s">
        <v>154</v>
      </c>
      <c r="D16" s="110">
        <v>999</v>
      </c>
      <c r="E16" s="110">
        <v>154</v>
      </c>
    </row>
    <row r="17" spans="1:17" x14ac:dyDescent="0.2">
      <c r="A17" s="69" t="s">
        <v>195</v>
      </c>
      <c r="B17" s="69" t="s">
        <v>106</v>
      </c>
      <c r="C17" s="68" t="s">
        <v>155</v>
      </c>
      <c r="D17" s="110">
        <v>211</v>
      </c>
      <c r="E17" s="110">
        <v>135</v>
      </c>
    </row>
    <row r="18" spans="1:17" x14ac:dyDescent="0.2">
      <c r="A18" s="69" t="s">
        <v>195</v>
      </c>
      <c r="B18" s="69" t="s">
        <v>103</v>
      </c>
      <c r="C18" s="69" t="s">
        <v>156</v>
      </c>
      <c r="D18" s="110">
        <v>11</v>
      </c>
      <c r="E18" s="110">
        <v>53</v>
      </c>
    </row>
    <row r="19" spans="1:17" x14ac:dyDescent="0.2">
      <c r="A19" s="69" t="s">
        <v>195</v>
      </c>
      <c r="B19" s="69" t="s">
        <v>104</v>
      </c>
      <c r="C19" s="68" t="s">
        <v>157</v>
      </c>
      <c r="D19" s="109" t="s">
        <v>206</v>
      </c>
      <c r="E19" s="110">
        <v>27</v>
      </c>
    </row>
    <row r="20" spans="1:17" x14ac:dyDescent="0.2">
      <c r="A20" s="69" t="s">
        <v>195</v>
      </c>
      <c r="B20" s="69" t="s">
        <v>142</v>
      </c>
      <c r="C20" s="69" t="s">
        <v>158</v>
      </c>
      <c r="D20" s="110">
        <v>168</v>
      </c>
      <c r="E20" s="110">
        <v>196</v>
      </c>
    </row>
    <row r="21" spans="1:17" x14ac:dyDescent="0.2">
      <c r="A21" s="69" t="s">
        <v>195</v>
      </c>
      <c r="B21" s="69" t="s">
        <v>143</v>
      </c>
      <c r="C21" s="68" t="s">
        <v>159</v>
      </c>
      <c r="D21" s="110">
        <v>214</v>
      </c>
      <c r="E21" s="110">
        <v>638</v>
      </c>
    </row>
    <row r="22" spans="1:17" x14ac:dyDescent="0.2">
      <c r="A22" s="69" t="s">
        <v>195</v>
      </c>
      <c r="B22" s="69" t="s">
        <v>144</v>
      </c>
      <c r="C22" s="69" t="s">
        <v>160</v>
      </c>
      <c r="D22" s="110">
        <v>3</v>
      </c>
      <c r="E22" s="110">
        <v>26</v>
      </c>
    </row>
    <row r="23" spans="1:17" x14ac:dyDescent="0.2">
      <c r="A23" s="69" t="s">
        <v>195</v>
      </c>
      <c r="B23" s="69" t="s">
        <v>145</v>
      </c>
      <c r="C23" s="68" t="s">
        <v>161</v>
      </c>
      <c r="D23" s="110">
        <v>256</v>
      </c>
      <c r="E23" s="110">
        <v>135</v>
      </c>
    </row>
    <row r="24" spans="1:17" x14ac:dyDescent="0.2">
      <c r="A24" s="69" t="s">
        <v>195</v>
      </c>
      <c r="B24" s="69" t="s">
        <v>102</v>
      </c>
      <c r="C24" s="69" t="s">
        <v>162</v>
      </c>
      <c r="D24" s="109" t="s">
        <v>206</v>
      </c>
      <c r="E24" s="110">
        <v>7</v>
      </c>
    </row>
    <row r="25" spans="1:17" x14ac:dyDescent="0.2">
      <c r="A25" s="69" t="s">
        <v>195</v>
      </c>
      <c r="B25" s="69" t="s">
        <v>146</v>
      </c>
      <c r="C25" s="68" t="s">
        <v>163</v>
      </c>
      <c r="D25" s="110">
        <v>21</v>
      </c>
      <c r="E25" s="110">
        <v>84</v>
      </c>
    </row>
    <row r="26" spans="1:17" x14ac:dyDescent="0.2">
      <c r="A26" s="69" t="s">
        <v>195</v>
      </c>
      <c r="B26" s="69" t="s">
        <v>108</v>
      </c>
      <c r="C26" s="69" t="s">
        <v>164</v>
      </c>
      <c r="D26" s="110">
        <v>152</v>
      </c>
      <c r="E26" s="110">
        <v>332</v>
      </c>
    </row>
    <row r="27" spans="1:17" x14ac:dyDescent="0.2">
      <c r="A27" s="69" t="s">
        <v>195</v>
      </c>
      <c r="B27" s="69" t="s">
        <v>147</v>
      </c>
      <c r="C27" s="68" t="s">
        <v>165</v>
      </c>
      <c r="D27" s="110">
        <v>76</v>
      </c>
      <c r="E27" s="110">
        <v>3</v>
      </c>
    </row>
    <row r="28" spans="1:17" x14ac:dyDescent="0.2">
      <c r="A28" s="69" t="s">
        <v>195</v>
      </c>
      <c r="B28" s="69" t="s">
        <v>33</v>
      </c>
      <c r="C28" s="69" t="s">
        <v>112</v>
      </c>
      <c r="D28" s="110">
        <v>69</v>
      </c>
      <c r="E28" s="110">
        <v>79</v>
      </c>
    </row>
    <row r="29" spans="1:17" x14ac:dyDescent="0.2">
      <c r="A29" s="69" t="s">
        <v>195</v>
      </c>
      <c r="B29" s="69" t="s">
        <v>109</v>
      </c>
      <c r="C29" s="69" t="s">
        <v>166</v>
      </c>
      <c r="D29" s="110">
        <v>2788</v>
      </c>
      <c r="E29" s="110">
        <v>355</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23" t="s">
        <v>169</v>
      </c>
      <c r="B32" s="124"/>
      <c r="C32" s="124"/>
      <c r="D32" s="124"/>
      <c r="E32" s="125"/>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57</v>
      </c>
      <c r="E35" s="111">
        <v>40</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topLeftCell="A6" zoomScale="85" zoomScaleNormal="85" workbookViewId="0">
      <selection activeCell="A23" sqref="A23"/>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68" t="s">
        <v>181</v>
      </c>
      <c r="B1" s="169"/>
      <c r="C1" s="169"/>
      <c r="D1" s="169"/>
      <c r="E1" s="170"/>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1" t="s">
        <v>183</v>
      </c>
      <c r="B3" s="173" t="str">
        <f>'Rail Service (Item Nos. 1-6)'!B3:B4</f>
        <v>Year: 2023</v>
      </c>
      <c r="C3" s="175" t="str">
        <f>'Rail Service (Item Nos. 1-6)'!C3:C4</f>
        <v>Reporting Week: 25</v>
      </c>
      <c r="D3" s="76" t="s">
        <v>0</v>
      </c>
      <c r="E3" s="104">
        <f>'Rail Service (Item Nos. 1-6)'!E3</f>
        <v>45095</v>
      </c>
      <c r="F3" s="177"/>
      <c r="G3" s="177"/>
      <c r="H3" s="178"/>
      <c r="I3" s="178"/>
      <c r="J3" s="77"/>
      <c r="K3" s="75"/>
      <c r="L3" s="78"/>
    </row>
    <row r="4" spans="1:12" ht="15.75" thickBot="1" x14ac:dyDescent="0.3">
      <c r="A4" s="172"/>
      <c r="B4" s="174"/>
      <c r="C4" s="176"/>
      <c r="D4" s="79" t="s">
        <v>1</v>
      </c>
      <c r="E4" s="105">
        <f>E3+6</f>
        <v>45101</v>
      </c>
      <c r="F4" s="177"/>
      <c r="G4" s="177"/>
      <c r="H4" s="178"/>
      <c r="I4" s="178"/>
      <c r="J4" s="77"/>
      <c r="K4" s="75"/>
      <c r="L4" s="78"/>
    </row>
    <row r="5" spans="1:12" ht="15.75" thickBot="1" x14ac:dyDescent="0.3">
      <c r="A5" s="80"/>
      <c r="B5" s="81"/>
      <c r="C5" s="81"/>
      <c r="D5" s="82"/>
      <c r="E5" s="83"/>
      <c r="F5" s="80"/>
      <c r="G5" s="80"/>
      <c r="H5" s="84"/>
      <c r="I5" s="84"/>
      <c r="J5" s="77"/>
      <c r="K5" s="75"/>
      <c r="L5" s="78"/>
    </row>
    <row r="6" spans="1:12" ht="15.75" thickBot="1" x14ac:dyDescent="0.3">
      <c r="A6" s="179" t="s">
        <v>113</v>
      </c>
      <c r="B6" s="180"/>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81" t="s">
        <v>139</v>
      </c>
      <c r="B8" s="182"/>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1615</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10</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83</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v>1</v>
      </c>
    </row>
    <row r="20" spans="1:2" ht="30" x14ac:dyDescent="0.25">
      <c r="A20" s="87" t="s">
        <v>174</v>
      </c>
      <c r="B20" s="107"/>
    </row>
    <row r="21" spans="1:2" x14ac:dyDescent="0.2">
      <c r="A21" s="88"/>
      <c r="B21" s="88"/>
    </row>
    <row r="22" spans="1:2" ht="37.5" customHeight="1" x14ac:dyDescent="0.2">
      <c r="A22" s="183" t="s">
        <v>172</v>
      </c>
      <c r="B22" s="183"/>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2023-06-13T18:14:32Z</cp:lastPrinted>
  <dcterms:created xsi:type="dcterms:W3CDTF">2016-12-06T20:27:51Z</dcterms:created>
  <dcterms:modified xsi:type="dcterms:W3CDTF">2023-06-27T20:23:59Z</dcterms:modified>
</cp:coreProperties>
</file>